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" sheetId="1" r:id="rId1"/>
  </sheets>
  <definedNames>
    <definedName name="_xlnm.Print_Area" localSheetId="0">'ANEXO I'!$A$1:$C$89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<sst xmlns="http://schemas.openxmlformats.org/spreadsheetml/2006/main" count="136" uniqueCount="99">
  <si>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</si>
  <si>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</si>
  <si>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</si>
  <si>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</si>
  <si>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</si>
  <si>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</si>
  <si>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</si>
  <si>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</si>
  <si>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</si>
  <si>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10/2014</t>
  </si>
  <si>
    <t>Data da Publicação: 20/11/2014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</si>
  <si>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</si>
  <si>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</si>
  <si>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</si>
  <si>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</si>
  <si>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</si>
  <si>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</si>
  <si>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</si>
  <si>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</si>
  <si>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</si>
  <si>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</si>
  <si>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</si>
  <si>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</si>
  <si>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</si>
  <si>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</si>
  <si>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</si>
  <si>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</si>
  <si>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</si>
  <si>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</si>
  <si>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</si>
  <si>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</si>
  <si>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</si>
  <si>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</si>
  <si>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</si>
  <si>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</si>
  <si>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</si>
  <si>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</si>
  <si>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</si>
  <si>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</si>
  <si>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</si>
  <si>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</si>
  <si>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</si>
  <si>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</si>
  <si>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</si>
  <si>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</si>
  <si>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</si>
  <si>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</si>
  <si>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</si>
  <si>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</si>
  <si>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</si>
  <si>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</si>
  <si>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</si>
  <si>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</si>
  <si>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</si>
  <si>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</si>
  <si>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</si>
  <si>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</si>
  <si>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</si>
  <si>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</si>
  <si>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</si>
  <si>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</si>
  <si>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</si>
  <si>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</si>
  <si>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</si>
  <si>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</si>
  <si>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</si>
  <si>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</si>
  <si>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</si>
  <si>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</si>
  <si>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</si>
  <si>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</si>
  <si>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</si>
  <si>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</si>
  <si>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</si>
  <si>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</si>
  <si>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</si>
  <si>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</si>
  <si>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</si>
  <si>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</si>
  <si>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</si>
  <si>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</si>
  <si>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</si>
  <si>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</si>
  <si>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</si>
  <si>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</si>
  <si>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</si>
  <si>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</si>
  <si>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</si>
  <si>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</si>
  <si>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</si>
  <si>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</si>
  <si>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</si>
  <si>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</si>
  <si>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</si>
  <si>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</si>
  <si>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LOA/2014-  Lei nº 12.952, de 20 de janeiro de 2014.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</si>
  <si>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</si>
  <si>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</si>
  <si>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pago a título de auxílio-moradia, classificação 33.90.91.01- Sentenças Judiciais.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</si>
</sst>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4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left" vertical="top"/>
    </xf>
    <xf numFmtId="164" fontId="3" fillId="0" borderId="2" xfId="0" applyFont="1" applyBorder="1" applyAlignment="1">
      <alignment horizontal="left" vertical="top" wrapText="1"/>
    </xf>
    <xf numFmtId="164" fontId="3" fillId="0" borderId="3" xfId="0" applyFont="1" applyBorder="1" applyAlignment="1">
      <alignment horizontal="left" vertical="top" wrapText="1"/>
    </xf>
    <xf numFmtId="164" fontId="3" fillId="2" borderId="4" xfId="0" applyFont="1" applyFill="1" applyBorder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right" vertical="top" wrapText="1"/>
    </xf>
    <xf numFmtId="164" fontId="3" fillId="0" borderId="4" xfId="0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right" vertical="top" wrapText="1"/>
    </xf>
    <xf numFmtId="166" fontId="3" fillId="0" borderId="4" xfId="0" applyNumberFormat="1" applyFont="1" applyBorder="1" applyAlignment="1">
      <alignment horizontal="right" vertical="top" wrapText="1"/>
    </xf>
    <xf numFmtId="164" fontId="3" fillId="0" borderId="4" xfId="0" applyFont="1" applyFill="1" applyBorder="1" applyAlignment="1">
      <alignment horizontal="left" vertical="top" wrapText="1"/>
    </xf>
    <xf numFmtId="165" fontId="3" fillId="0" borderId="4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 horizontal="left"/>
    </xf>
    <xf numFmtId="164" fontId="3" fillId="0" borderId="0" xfId="0" applyFont="1" applyBorder="1" applyAlignment="1">
      <alignment horizontal="left" vertical="top" wrapText="1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justify" wrapText="1"/>
    </xf>
    <xf numFmtId="164" fontId="1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/>
    </xf>
    <xf numFmtId="164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showGridLines="0" tabSelected="1" workbookViewId="0" topLeftCell="A79">
      <selection activeCell="B91" sqref="B91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4" width="13.7109375" style="0" customWidth="1"/>
    <col min="5" max="5" width="13.28125" style="0" customWidth="1"/>
    <col min="6" max="6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</v>
      </c>
      <c r="B14" s="7"/>
      <c r="C14" s="8"/>
    </row>
    <row r="15" spans="1:3" s="4" customFormat="1" ht="18.75" customHeight="1">
      <c r="A15" s="6" t="s">
        <v>10</v>
      </c>
      <c r="B15" s="7"/>
      <c r="C15" s="8"/>
    </row>
    <row r="16" spans="1:3" s="4" customFormat="1" ht="21" customHeight="1">
      <c r="A16" s="5"/>
      <c r="C16" s="1"/>
    </row>
    <row r="17" spans="1:3" s="4" customFormat="1" ht="18.75" customHeight="1">
      <c r="A17" s="5" t="s">
        <v>11</v>
      </c>
      <c r="C17" s="1"/>
    </row>
    <row r="18" spans="1:3" s="4" customFormat="1" ht="18.75" customHeight="1">
      <c r="A18" s="9" t="s">
        <v>12</v>
      </c>
      <c r="B18" s="9" t="s">
        <v>13</v>
      </c>
      <c r="C18" s="10" t="s">
        <v>14</v>
      </c>
    </row>
    <row r="19" spans="1:3" s="4" customFormat="1" ht="18.75" customHeight="1">
      <c r="A19" s="11" t="s">
        <v>15</v>
      </c>
      <c r="B19" s="11" t="s">
        <v>16</v>
      </c>
      <c r="C19" s="12">
        <f>53411638.96-9837.77-87967.94</f>
        <v>53313833.25</v>
      </c>
    </row>
    <row r="20" spans="1:3" s="4" customFormat="1" ht="18.75" customHeight="1">
      <c r="A20" s="11" t="s">
        <v>17</v>
      </c>
      <c r="B20" s="11" t="s">
        <v>18</v>
      </c>
      <c r="C20" s="12">
        <f>15595577.09</f>
        <v>15595577.09</v>
      </c>
    </row>
    <row r="21" spans="1:3" s="4" customFormat="1" ht="18.75" customHeight="1">
      <c r="A21" s="11" t="s">
        <v>19</v>
      </c>
      <c r="B21" s="11" t="s">
        <v>20</v>
      </c>
      <c r="C21" s="12">
        <f>9837.77+87967.94+9627589.84</f>
        <v>9725395.55</v>
      </c>
    </row>
    <row r="22" spans="1:3" s="4" customFormat="1" ht="76.5" customHeight="1">
      <c r="A22" s="11" t="s">
        <v>21</v>
      </c>
      <c r="B22" s="11" t="s">
        <v>22</v>
      </c>
      <c r="C22" s="12">
        <v>0</v>
      </c>
    </row>
    <row r="23" spans="1:3" s="4" customFormat="1" ht="19.5" customHeight="1">
      <c r="A23" s="11"/>
      <c r="B23" s="11" t="s">
        <v>23</v>
      </c>
      <c r="C23" s="12">
        <f>SUM(C19:C22)</f>
        <v>78634805.89</v>
      </c>
    </row>
    <row r="24" spans="1:3" s="4" customFormat="1" ht="21" customHeight="1">
      <c r="A24" s="5"/>
      <c r="C24" s="1"/>
    </row>
    <row r="25" spans="1:3" s="4" customFormat="1" ht="19.5" customHeight="1">
      <c r="A25" s="5" t="s">
        <v>24</v>
      </c>
      <c r="C25" s="1"/>
    </row>
    <row r="26" spans="1:3" s="4" customFormat="1" ht="18.75" customHeight="1">
      <c r="A26" s="9" t="s">
        <v>12</v>
      </c>
      <c r="B26" s="9" t="s">
        <v>13</v>
      </c>
      <c r="C26" s="10" t="s">
        <v>14</v>
      </c>
    </row>
    <row r="27" spans="1:3" s="4" customFormat="1" ht="18.75" customHeight="1">
      <c r="A27" s="11" t="s">
        <v>15</v>
      </c>
      <c r="B27" s="11" t="s">
        <v>25</v>
      </c>
      <c r="C27" s="12">
        <v>30604.45</v>
      </c>
    </row>
    <row r="28" spans="1:3" s="4" customFormat="1" ht="18.75" customHeight="1">
      <c r="A28" s="11" t="s">
        <v>17</v>
      </c>
      <c r="B28" s="11" t="s">
        <v>26</v>
      </c>
      <c r="C28" s="12">
        <v>2952263.32</v>
      </c>
    </row>
    <row r="29" spans="1:3" s="4" customFormat="1" ht="18.75" customHeight="1">
      <c r="A29" s="11" t="s">
        <v>19</v>
      </c>
      <c r="B29" s="11" t="s">
        <v>27</v>
      </c>
      <c r="C29" s="12">
        <v>406020.19</v>
      </c>
    </row>
    <row r="30" spans="1:3" s="4" customFormat="1" ht="33" customHeight="1">
      <c r="A30" s="11" t="s">
        <v>21</v>
      </c>
      <c r="B30" s="11" t="s">
        <v>28</v>
      </c>
      <c r="C30" s="12">
        <f>2391243.63-18078.41-8594.99</f>
        <v>2364570.2299999995</v>
      </c>
    </row>
    <row r="31" spans="1:3" s="4" customFormat="1" ht="17.25" customHeight="1">
      <c r="A31" s="11" t="s">
        <v>29</v>
      </c>
      <c r="B31" s="11" t="s">
        <v>30</v>
      </c>
      <c r="C31" s="12">
        <f>668544.51+3094</f>
        <v>671638.51</v>
      </c>
    </row>
    <row r="32" spans="1:3" s="4" customFormat="1" ht="17.25" customHeight="1">
      <c r="A32" s="11" t="s">
        <v>31</v>
      </c>
      <c r="B32" s="11" t="s">
        <v>32</v>
      </c>
      <c r="C32" s="12">
        <v>79068.26</v>
      </c>
    </row>
    <row r="33" spans="1:3" s="4" customFormat="1" ht="17.25" customHeight="1">
      <c r="A33" s="11" t="s">
        <v>33</v>
      </c>
      <c r="B33" s="11" t="s">
        <v>34</v>
      </c>
      <c r="C33" s="12">
        <f>11256+439843.48+2667836</f>
        <v>3118935.48</v>
      </c>
    </row>
    <row r="34" spans="1:3" s="4" customFormat="1" ht="17.25" customHeight="1">
      <c r="A34" s="11" t="s">
        <v>35</v>
      </c>
      <c r="B34" s="11" t="s">
        <v>36</v>
      </c>
      <c r="C34" s="12">
        <f>381060.91+722875.78+17507.58</f>
        <v>1121444.27</v>
      </c>
    </row>
    <row r="35" spans="1:3" s="4" customFormat="1" ht="17.25" customHeight="1">
      <c r="A35" s="11" t="s">
        <v>37</v>
      </c>
      <c r="B35" s="11" t="s">
        <v>38</v>
      </c>
      <c r="C35" s="12">
        <v>86438.68</v>
      </c>
    </row>
    <row r="36" spans="1:3" s="4" customFormat="1" ht="17.25" customHeight="1">
      <c r="A36" s="11" t="s">
        <v>39</v>
      </c>
      <c r="B36" s="11" t="s">
        <v>40</v>
      </c>
      <c r="C36" s="12">
        <v>389272.42</v>
      </c>
    </row>
    <row r="37" spans="1:3" s="4" customFormat="1" ht="17.25" customHeight="1">
      <c r="A37" s="11" t="s">
        <v>41</v>
      </c>
      <c r="B37" s="11" t="s">
        <v>42</v>
      </c>
      <c r="C37" s="12">
        <v>23448.2</v>
      </c>
    </row>
    <row r="38" spans="1:3" s="4" customFormat="1" ht="17.25" customHeight="1">
      <c r="A38" s="11" t="s">
        <v>43</v>
      </c>
      <c r="B38" s="11" t="s">
        <v>44</v>
      </c>
      <c r="C38" s="12">
        <v>342295.02</v>
      </c>
    </row>
    <row r="39" spans="1:3" s="4" customFormat="1" ht="105">
      <c r="A39" s="11" t="s">
        <v>45</v>
      </c>
      <c r="B39" s="11" t="s">
        <v>46</v>
      </c>
      <c r="C39" s="13">
        <f>34089.28+21474.88+458+26401.74</f>
        <v>82423.90000000001</v>
      </c>
    </row>
    <row r="40" spans="1:3" s="4" customFormat="1" ht="17.25" customHeight="1">
      <c r="A40" s="11" t="s">
        <v>47</v>
      </c>
      <c r="B40" s="11" t="s">
        <v>48</v>
      </c>
      <c r="C40" s="12">
        <f>640637.4+7359.37</f>
        <v>647996.77</v>
      </c>
    </row>
    <row r="41" spans="1:3" s="4" customFormat="1" ht="17.25" customHeight="1">
      <c r="A41" s="11" t="s">
        <v>49</v>
      </c>
      <c r="B41" s="11" t="s">
        <v>50</v>
      </c>
      <c r="C41" s="13">
        <f>18123.33+1301533.87</f>
        <v>1319657.2000000002</v>
      </c>
    </row>
    <row r="42" spans="1:3" s="4" customFormat="1" ht="17.25" customHeight="1">
      <c r="A42" s="14" t="s">
        <v>51</v>
      </c>
      <c r="B42" s="14" t="s">
        <v>52</v>
      </c>
      <c r="C42" s="15">
        <f>6013+5557.71</f>
        <v>11570.71</v>
      </c>
    </row>
    <row r="43" spans="1:3" s="4" customFormat="1" ht="32.25" customHeight="1">
      <c r="A43" s="11" t="s">
        <v>53</v>
      </c>
      <c r="B43" s="11" t="s">
        <v>54</v>
      </c>
      <c r="C43" s="12">
        <f>660204.23+109756.59+59201.63</f>
        <v>829162.45</v>
      </c>
    </row>
    <row r="44" spans="1:3" s="4" customFormat="1" ht="17.25" customHeight="1">
      <c r="A44" s="11" t="s">
        <v>55</v>
      </c>
      <c r="B44" s="11" t="s">
        <v>56</v>
      </c>
      <c r="C44" s="13">
        <v>191747.87</v>
      </c>
    </row>
    <row r="45" spans="1:3" s="4" customFormat="1" ht="17.25" customHeight="1">
      <c r="A45" s="11" t="s">
        <v>57</v>
      </c>
      <c r="B45" s="11" t="s">
        <v>58</v>
      </c>
      <c r="C45" s="12">
        <f>622.5+4954.73+600</f>
        <v>6177.23</v>
      </c>
    </row>
    <row r="46" spans="1:3" s="4" customFormat="1" ht="30">
      <c r="A46" s="11" t="s">
        <v>59</v>
      </c>
      <c r="B46" s="11" t="s">
        <v>60</v>
      </c>
      <c r="C46" s="13">
        <v>7549.2</v>
      </c>
    </row>
    <row r="47" spans="1:3" s="4" customFormat="1" ht="17.25" customHeight="1">
      <c r="A47" s="11" t="s">
        <v>61</v>
      </c>
      <c r="B47" s="11" t="s">
        <v>62</v>
      </c>
      <c r="C47" s="12">
        <v>3657.81</v>
      </c>
    </row>
    <row r="48" spans="1:3" s="4" customFormat="1" ht="17.25" customHeight="1">
      <c r="A48" s="11" t="s">
        <v>63</v>
      </c>
      <c r="B48" s="11" t="s">
        <v>64</v>
      </c>
      <c r="C48" s="12">
        <f>48615.97+137</f>
        <v>48752.97</v>
      </c>
    </row>
    <row r="49" spans="1:3" s="4" customFormat="1" ht="17.25" customHeight="1">
      <c r="A49" s="11" t="s">
        <v>65</v>
      </c>
      <c r="B49" s="11" t="s">
        <v>66</v>
      </c>
      <c r="C49" s="12">
        <v>2968</v>
      </c>
    </row>
    <row r="50" spans="1:5" s="4" customFormat="1" ht="31.5" customHeight="1">
      <c r="A50" s="11" t="s">
        <v>67</v>
      </c>
      <c r="B50" s="11" t="s">
        <v>68</v>
      </c>
      <c r="C50" s="12">
        <f>184424.94+18078.41+6324.5-C45-C46-C47-C48-C49</f>
        <v>139722.63999999998</v>
      </c>
      <c r="E50" s="16"/>
    </row>
    <row r="51" spans="1:3" s="4" customFormat="1" ht="15" customHeight="1">
      <c r="A51" s="11" t="s">
        <v>69</v>
      </c>
      <c r="B51" s="11" t="s">
        <v>70</v>
      </c>
      <c r="C51" s="12">
        <v>0</v>
      </c>
    </row>
    <row r="52" spans="1:3" s="4" customFormat="1" ht="15" customHeight="1">
      <c r="A52" s="11" t="s">
        <v>71</v>
      </c>
      <c r="B52" s="11" t="s">
        <v>72</v>
      </c>
      <c r="C52" s="12">
        <f>3483617.04+1786.05+696723.41+478674.72+8807.58+349571.19+1523.4+3000+1950+4711.66+647.24+89388.92+1562.51+260774.93+73567.44+14899.66+2608+15278.32+289.34+84.5+1.88+4356+846.71+107940+2590+268553.82-395+2305.94+56284.8+1100+58519.84+1412.5+10112.9+17038.3+3751.16+651988+9585+7000+8594.99</f>
        <v>6701052.750000002</v>
      </c>
    </row>
    <row r="53" spans="1:4" s="4" customFormat="1" ht="15" customHeight="1">
      <c r="A53" s="11"/>
      <c r="B53" s="11" t="s">
        <v>23</v>
      </c>
      <c r="C53" s="12">
        <f>SUM(C27:C52)</f>
        <v>21578438.529999997</v>
      </c>
      <c r="D53" s="16"/>
    </row>
    <row r="54" spans="1:3" s="4" customFormat="1" ht="15">
      <c r="A54" s="5"/>
      <c r="B54" s="16"/>
      <c r="C54" s="16"/>
    </row>
    <row r="55" spans="1:3" s="4" customFormat="1" ht="18" customHeight="1">
      <c r="A55" s="5" t="s">
        <v>73</v>
      </c>
      <c r="C55" s="1"/>
    </row>
    <row r="56" spans="1:3" s="4" customFormat="1" ht="18.75" customHeight="1">
      <c r="A56" s="9" t="s">
        <v>12</v>
      </c>
      <c r="B56" s="9" t="s">
        <v>13</v>
      </c>
      <c r="C56" s="10" t="s">
        <v>14</v>
      </c>
    </row>
    <row r="57" spans="1:3" s="4" customFormat="1" ht="17.25" customHeight="1">
      <c r="A57" s="11" t="s">
        <v>15</v>
      </c>
      <c r="B57" s="11" t="s">
        <v>74</v>
      </c>
      <c r="C57" s="12">
        <f>50833.1+34653.44+164951.45</f>
        <v>250437.99000000002</v>
      </c>
    </row>
    <row r="58" spans="1:3" s="4" customFormat="1" ht="17.25" customHeight="1">
      <c r="A58" s="11" t="s">
        <v>17</v>
      </c>
      <c r="B58" s="11" t="s">
        <v>75</v>
      </c>
      <c r="C58" s="12">
        <v>0</v>
      </c>
    </row>
    <row r="59" spans="1:3" s="4" customFormat="1" ht="31.5" customHeight="1">
      <c r="A59" s="11" t="s">
        <v>19</v>
      </c>
      <c r="B59" s="11" t="s">
        <v>76</v>
      </c>
      <c r="C59" s="12">
        <v>0</v>
      </c>
    </row>
    <row r="60" spans="1:3" s="4" customFormat="1" ht="17.25">
      <c r="A60" s="11" t="s">
        <v>21</v>
      </c>
      <c r="B60" s="11" t="s">
        <v>77</v>
      </c>
      <c r="C60" s="13">
        <v>0</v>
      </c>
    </row>
    <row r="61" spans="1:3" s="4" customFormat="1" ht="16.5" customHeight="1">
      <c r="A61" s="11" t="s">
        <v>29</v>
      </c>
      <c r="B61" s="11" t="s">
        <v>78</v>
      </c>
      <c r="C61" s="12">
        <f>164951.45+4900+21924-164951.45</f>
        <v>26824</v>
      </c>
    </row>
    <row r="62" spans="1:5" s="4" customFormat="1" ht="16.5" customHeight="1">
      <c r="A62" s="11"/>
      <c r="B62" s="11" t="s">
        <v>23</v>
      </c>
      <c r="C62" s="12">
        <f>SUM(C57:C61)</f>
        <v>277261.99</v>
      </c>
      <c r="E62" s="16"/>
    </row>
    <row r="63" spans="1:5" s="4" customFormat="1" ht="21" customHeight="1">
      <c r="A63" s="5"/>
      <c r="C63" s="1"/>
      <c r="E63" s="16"/>
    </row>
    <row r="64" spans="1:3" s="4" customFormat="1" ht="17.25" customHeight="1">
      <c r="A64" s="5" t="s">
        <v>79</v>
      </c>
      <c r="C64" s="1"/>
    </row>
    <row r="65" spans="1:3" s="4" customFormat="1" ht="18.75" customHeight="1">
      <c r="A65" s="9" t="s">
        <v>12</v>
      </c>
      <c r="B65" s="9" t="s">
        <v>13</v>
      </c>
      <c r="C65" s="10" t="s">
        <v>14</v>
      </c>
    </row>
    <row r="66" spans="1:3" s="4" customFormat="1" ht="16.5" customHeight="1">
      <c r="A66" s="11" t="s">
        <v>15</v>
      </c>
      <c r="B66" s="11" t="s">
        <v>80</v>
      </c>
      <c r="C66" s="12">
        <v>0</v>
      </c>
    </row>
    <row r="67" spans="1:3" s="4" customFormat="1" ht="16.5" customHeight="1">
      <c r="A67" s="11" t="s">
        <v>17</v>
      </c>
      <c r="B67" s="11" t="s">
        <v>81</v>
      </c>
      <c r="C67" s="12">
        <v>0</v>
      </c>
    </row>
    <row r="68" spans="1:3" s="4" customFormat="1" ht="16.5" customHeight="1">
      <c r="A68" s="11"/>
      <c r="B68" s="11" t="s">
        <v>23</v>
      </c>
      <c r="C68" s="12">
        <f>SUM(C66:C67)</f>
        <v>0</v>
      </c>
    </row>
    <row r="69" spans="1:3" s="4" customFormat="1" ht="21" customHeight="1">
      <c r="A69" s="5"/>
      <c r="C69" s="1"/>
    </row>
    <row r="70" spans="1:3" s="4" customFormat="1" ht="33.75" customHeight="1">
      <c r="A70" s="17" t="s">
        <v>82</v>
      </c>
      <c r="B70" s="17"/>
      <c r="C70" s="17"/>
    </row>
    <row r="71" spans="1:3" s="4" customFormat="1" ht="18.75" customHeight="1">
      <c r="A71" s="9" t="s">
        <v>12</v>
      </c>
      <c r="B71" s="9" t="s">
        <v>83</v>
      </c>
      <c r="C71" s="10" t="s">
        <v>14</v>
      </c>
    </row>
    <row r="72" spans="1:3" s="4" customFormat="1" ht="17.25" customHeight="1">
      <c r="A72" s="11" t="s">
        <v>15</v>
      </c>
      <c r="B72" s="11" t="s">
        <v>84</v>
      </c>
      <c r="C72" s="12">
        <f>37067538.49+15589896.87+27416916.4+121536.99+12958.87</f>
        <v>80208847.61999999</v>
      </c>
    </row>
    <row r="73" spans="1:3" s="4" customFormat="1" ht="17.25" customHeight="1">
      <c r="A73" s="11" t="s">
        <v>17</v>
      </c>
      <c r="B73" s="11" t="s">
        <v>85</v>
      </c>
      <c r="C73" s="12">
        <f>5963812.14+20000+14302020.5+2468131.58+2859534+291221.93+478674.72</f>
        <v>26383394.869999997</v>
      </c>
    </row>
    <row r="74" spans="1:3" s="4" customFormat="1" ht="17.25" customHeight="1">
      <c r="A74" s="11" t="s">
        <v>19</v>
      </c>
      <c r="B74" s="11" t="s">
        <v>86</v>
      </c>
      <c r="C74" s="13">
        <f>8850000+77743.34</f>
        <v>8927743.34</v>
      </c>
    </row>
    <row r="75" spans="1:4" s="4" customFormat="1" ht="17.25" customHeight="1">
      <c r="A75" s="11" t="s">
        <v>21</v>
      </c>
      <c r="B75" s="11" t="s">
        <v>87</v>
      </c>
      <c r="C75" s="12">
        <v>0</v>
      </c>
      <c r="D75" s="16"/>
    </row>
    <row r="76" spans="1:4" s="4" customFormat="1" ht="17.25" customHeight="1">
      <c r="A76" s="11"/>
      <c r="B76" s="11" t="s">
        <v>23</v>
      </c>
      <c r="C76" s="12">
        <f>SUM(C72:C75)</f>
        <v>115519985.82999998</v>
      </c>
      <c r="D76" s="16"/>
    </row>
    <row r="77" spans="1:3" s="4" customFormat="1" ht="21" customHeight="1">
      <c r="A77" s="5"/>
      <c r="C77" s="1"/>
    </row>
    <row r="78" spans="1:4" s="4" customFormat="1" ht="18" customHeight="1">
      <c r="A78" s="5" t="s">
        <v>88</v>
      </c>
      <c r="C78" s="1"/>
      <c r="D78" s="16"/>
    </row>
    <row r="79" spans="1:3" s="4" customFormat="1" ht="18.75" customHeight="1">
      <c r="A79" s="9" t="s">
        <v>12</v>
      </c>
      <c r="B79" s="9" t="s">
        <v>89</v>
      </c>
      <c r="C79" s="10" t="s">
        <v>14</v>
      </c>
    </row>
    <row r="80" spans="1:3" s="4" customFormat="1" ht="16.5" customHeight="1">
      <c r="A80" s="11" t="s">
        <v>15</v>
      </c>
      <c r="B80" s="11" t="s">
        <v>90</v>
      </c>
      <c r="C80" s="12">
        <v>0</v>
      </c>
    </row>
    <row r="81" spans="1:4" s="4" customFormat="1" ht="16.5" customHeight="1">
      <c r="A81" s="11" t="s">
        <v>17</v>
      </c>
      <c r="B81" s="11" t="s">
        <v>91</v>
      </c>
      <c r="C81" s="12">
        <f>4571455.97+1805.8-106647.73</f>
        <v>4466614.039999999</v>
      </c>
      <c r="D81" s="16"/>
    </row>
    <row r="82" spans="1:3" s="4" customFormat="1" ht="16.5" customHeight="1">
      <c r="A82" s="11" t="s">
        <v>19</v>
      </c>
      <c r="B82" s="11" t="s">
        <v>92</v>
      </c>
      <c r="C82" s="12">
        <v>10198</v>
      </c>
    </row>
    <row r="83" spans="1:3" s="4" customFormat="1" ht="16.5" customHeight="1">
      <c r="A83" s="11" t="s">
        <v>21</v>
      </c>
      <c r="B83" s="11" t="s">
        <v>93</v>
      </c>
      <c r="C83" s="12">
        <f>13304.95+40068.02+4254.36+39142.81+17760000+3-94.01-5.53</f>
        <v>17856673.599999998</v>
      </c>
    </row>
    <row r="84" spans="1:3" s="4" customFormat="1" ht="16.5" customHeight="1">
      <c r="A84" s="11"/>
      <c r="B84" s="11" t="s">
        <v>23</v>
      </c>
      <c r="C84" s="12">
        <f>SUM(C80:C83)</f>
        <v>22333485.639999997</v>
      </c>
    </row>
    <row r="85" ht="12.75">
      <c r="A85" s="2" t="s">
        <v>94</v>
      </c>
    </row>
    <row r="86" ht="12.75">
      <c r="A86" s="18" t="s">
        <v>95</v>
      </c>
    </row>
    <row r="87" spans="1:3" ht="12" customHeight="1">
      <c r="A87" s="19" t="s">
        <v>96</v>
      </c>
      <c r="B87" s="19"/>
      <c r="C87" s="19"/>
    </row>
    <row r="88" spans="1:3" s="21" customFormat="1" ht="24.75" customHeight="1">
      <c r="A88" s="20" t="s">
        <v>97</v>
      </c>
      <c r="B88" s="20"/>
      <c r="C88" s="20"/>
    </row>
    <row r="89" spans="1:3" ht="26.25" customHeight="1">
      <c r="A89" s="22" t="s">
        <v>98</v>
      </c>
      <c r="B89" s="22"/>
      <c r="C89" s="22"/>
    </row>
  </sheetData>
  <sheetProtection selectLockedCells="1" selectUnlockedCells="1"/>
  <mergeCells count="4">
    <mergeCell ref="A70:C70"/>
    <mergeCell ref="A87:C87"/>
    <mergeCell ref="A88:C88"/>
    <mergeCell ref="A89:C89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2014-11-13T19:23:39Z</cp:lastPrinted>
  <dcterms:modified xsi:type="dcterms:W3CDTF">2014-11-13T19:24:35Z</dcterms:modified>
  <cp:category/>
  <cp:version/>
  <cp:contentType/>
  <cp:contentStatus/>
  <cp:revision>6</cp:revision>
</cp:coreProperties>
</file>